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770" windowHeight="3405" tabRatio="602" activeTab="0"/>
  </bookViews>
  <sheets>
    <sheet name="Qtrly Notes" sheetId="1" r:id="rId1"/>
    <sheet name="Income Statement-30.9.2000" sheetId="2" r:id="rId2"/>
    <sheet name="Balance Sheet-30.9.2000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<sst xmlns="http://schemas.openxmlformats.org/spreadsheetml/2006/main" count="304" uniqueCount="172">
  <si>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</si>
  <si>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</si>
  <si>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</si>
  <si>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</si>
  <si>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</si>
  <si>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</si>
  <si>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</si>
  <si>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</si>
  <si>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</si>
  <si>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</si>
  <si>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</si>
  <si>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</si>
  <si>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</si>
  <si>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</si>
  <si>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</si>
  <si>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</si>
  <si>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</si>
  <si>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</si>
  <si>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</si>
  <si>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</si>
  <si>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</si>
  <si>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</si>
  <si>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</si>
  <si>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</si>
  <si>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</si>
  <si>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</si>
  <si>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</si>
  <si>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</si>
  <si>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</si>
  <si>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</si>
  <si>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</si>
  <si>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</si>
  <si>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</si>
  <si>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</si>
  <si>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</si>
  <si>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</si>
  <si>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</si>
  <si>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</si>
  <si>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</si>
  <si>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</si>
  <si>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</si>
  <si>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</si>
  <si>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</si>
  <si>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</si>
  <si>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</si>
  <si>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</si>
  <si>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</si>
  <si>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</si>
  <si>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</si>
  <si>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</si>
  <si>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</si>
  <si>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</si>
  <si>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</si>
  <si>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</si>
  <si>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</si>
  <si>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</si>
  <si>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</si>
  <si>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</si>
  <si>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</si>
  <si>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</si>
  <si>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</si>
  <si>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</si>
  <si>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</si>
  <si>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</si>
  <si>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</si>
  <si>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</si>
  <si>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</si>
  <si>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</si>
  <si>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</si>
  <si>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</si>
  <si>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</si>
  <si>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</si>
  <si>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</si>
  <si>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</si>
  <si>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</si>
  <si>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</si>
  <si>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</si>
  <si>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</si>
  <si>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</si>
  <si>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</si>
  <si>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</si>
  <si>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</si>
  <si>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</si>
  <si>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</si>
  <si>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</si>
  <si>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Bank overdrafts</t>
  </si>
  <si>
    <t>Net tangible assets per share (RM)</t>
  </si>
  <si>
    <t>NR</t>
  </si>
  <si>
    <t xml:space="preserve">N/R denotes  "Not Required"  </t>
  </si>
  <si>
    <r>
      <t>Basic (based on 40,000,</t>
    </r>
    <r>
      <rPr>
        <u val="single"/>
        <sz val="10"/>
        <rFont val="Arial"/>
        <family val="2"/>
      </rPr>
      <t>000</t>
    </r>
    <r>
      <rPr>
        <sz val="10"/>
        <rFont val="Arial"/>
        <family val="2"/>
      </rPr>
      <t xml:space="preserve"> ordinary shares) (sen)</t>
    </r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</si>
  <si>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</si>
  <si>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</si>
  <si>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</si>
  <si>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</si>
  <si>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</si>
  <si>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</si>
  <si>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</si>
  <si>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</si>
  <si>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</si>
  <si>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Total Borrowings</t>
  </si>
  <si>
    <t>Profit before tax</t>
  </si>
  <si>
    <t>Assets employed</t>
  </si>
  <si>
    <t xml:space="preserve">    There were no extraordinary items for the financial period under review.</t>
  </si>
  <si>
    <t xml:space="preserve">    There were no purchase or disposal of quoted securities for the financial period under review.</t>
  </si>
  <si>
    <t xml:space="preserve">    There was no corporate proposal announced but not completed at the date of issue of this report.</t>
  </si>
  <si>
    <t>By Order of the Board</t>
  </si>
  <si>
    <t>NG GEOK PING</t>
  </si>
  <si>
    <t xml:space="preserve">Klang </t>
  </si>
  <si>
    <t>Company Secretary</t>
  </si>
  <si>
    <t>Accounting policies</t>
  </si>
  <si>
    <t>Extraordinary Items</t>
  </si>
  <si>
    <t>Pre-acquisition Profits or Losses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</si>
  <si>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</si>
  <si>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</si>
  <si>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</si>
  <si>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</si>
  <si>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</si>
  <si>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</si>
  <si>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</si>
  <si>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Commitments and Contingent Liabilities</t>
  </si>
  <si>
    <t>Off Balance Sheet Risk</t>
  </si>
  <si>
    <t>Material Litigation</t>
  </si>
  <si>
    <t>Segmental Reporting</t>
  </si>
  <si>
    <t xml:space="preserve">       Individual Quarter</t>
  </si>
  <si>
    <t xml:space="preserve">               Cumulative Quarter</t>
  </si>
  <si>
    <t xml:space="preserve">Comparison of current quarter results with preceding quarter. </t>
  </si>
  <si>
    <t>Review of current year performance.</t>
  </si>
  <si>
    <t>Prospect for 31.3.2001</t>
  </si>
  <si>
    <t>Explanatory Notes for Variance of Actual Profit from Forecast Profit</t>
  </si>
  <si>
    <t xml:space="preserve">  shares held as treasury shares and resale of treasury shares for the current period under review.</t>
  </si>
  <si>
    <t xml:space="preserve">  There were no other issuances and repayment of debt and equity securities, shares buy-backs, share cancellations,</t>
  </si>
  <si>
    <t xml:space="preserve">   Marine-based manufacturing</t>
  </si>
  <si>
    <t xml:space="preserve">   Integrated livestock activities</t>
  </si>
  <si>
    <t xml:space="preserve">   Oil palm related &amp; others</t>
  </si>
  <si>
    <t xml:space="preserve">   Total</t>
  </si>
  <si>
    <t xml:space="preserve">   There are no material change in the profit before taxation for the quarter reported on as compared </t>
  </si>
  <si>
    <t xml:space="preserve">   with the preceding quarter.</t>
  </si>
  <si>
    <t xml:space="preserve">   The results of the Group and its subsidiaries are in line with current group profit forecast.</t>
  </si>
  <si>
    <t xml:space="preserve">   Not Applicable</t>
  </si>
  <si>
    <t xml:space="preserve">  Bank overdraft-short term</t>
  </si>
  <si>
    <t xml:space="preserve">  Bankers’ acceptance-short term</t>
  </si>
  <si>
    <t>2 ND QUARTER</t>
  </si>
  <si>
    <t>30.9.2000</t>
  </si>
  <si>
    <t>30.9.1999</t>
  </si>
  <si>
    <r>
      <t xml:space="preserve">Quarterly report on proforma consolidated results for the financial quarter ended </t>
    </r>
    <r>
      <rPr>
        <b/>
        <u val="single"/>
        <sz val="10"/>
        <rFont val="Arial"/>
        <family val="2"/>
      </rPr>
      <t>30 September 2000.</t>
    </r>
  </si>
  <si>
    <t>NOTES TO THE QUARTERLY REPORT FOR THE FINANCIAL PERIOD ENDED 30 SEPTEMBER 2000.</t>
  </si>
  <si>
    <t xml:space="preserve">  Term loans-short term</t>
  </si>
  <si>
    <t xml:space="preserve">  Term loans-long term</t>
  </si>
  <si>
    <t xml:space="preserve">   The Group recorded a turnover of RM117 million and pre-tax profit of RM6.355 million for the current period.</t>
  </si>
  <si>
    <t>20 November 2000</t>
  </si>
  <si>
    <t xml:space="preserve">     The accounts are prepared using the same accounting policies, method of computation and basis of consolidation</t>
  </si>
  <si>
    <t xml:space="preserve">    as adopted in the preparation of most recent annual financial statements.</t>
  </si>
  <si>
    <t xml:space="preserve">    There were no changes in the composition of the Group during financial period under review. Subsequently, on 16th November 2000, </t>
  </si>
  <si>
    <t xml:space="preserve">    the Company's  wholly-owned subsidiary QL Feedingstuffs Sdn Bhd (QLF) entered into share sale agreement as follows:</t>
  </si>
  <si>
    <t xml:space="preserve">    (a) the acquisition by QLF for an additional 9.34% equity interest in Tong Len Trading Sdn Bhd (TLT) for a total cash consideration of</t>
  </si>
  <si>
    <t xml:space="preserve">          RM410,000. As a result of this acquisition, QLF's equity interest in BM will be increased from 75.00% to 80.00%.</t>
  </si>
  <si>
    <t xml:space="preserve">   Barring unforeseen circumstances, the Group results for the financial year ending 31 March 2001, are expected to be </t>
  </si>
  <si>
    <t xml:space="preserve">   in line with forecast.</t>
  </si>
  <si>
    <t xml:space="preserve">  6 months ended 30.9.2000</t>
  </si>
  <si>
    <t xml:space="preserve">    There were no contingent liabilities at the date of this report. </t>
  </si>
  <si>
    <t xml:space="preserve">    There were no financial instruments with off balance sheet risk at the date of this report.</t>
  </si>
  <si>
    <t xml:space="preserve">    There were no material litigation at the date of this report.</t>
  </si>
  <si>
    <t xml:space="preserve">    Seasonal or cyclical factors do not significantly affect the principal business operations of the Group. </t>
  </si>
  <si>
    <t xml:space="preserve">   There were no investment income or profit on sale of investments for the financial period ended 30 September 2000.</t>
  </si>
  <si>
    <t xml:space="preserve">   There were no pre-acquisition losses or profits for the financial period under review.</t>
  </si>
  <si>
    <t xml:space="preserve">    There were no exceptional items for the financial period under review.</t>
  </si>
  <si>
    <t xml:space="preserve">   direct or indirect in the acquisition.</t>
  </si>
  <si>
    <t xml:space="preserve">   The effect of the acquisition will not have any material impact on the earnings and net tangible  assets of the Company</t>
  </si>
  <si>
    <t xml:space="preserve">   for the current financial year ending 31 March 2001.</t>
  </si>
  <si>
    <t xml:space="preserve">    (b) the acquisition by QLF for an additional 5.00% equity interest in Banjaran Mentari Sdn Bhd (BM) for a total cash consideration of</t>
  </si>
  <si>
    <t xml:space="preserve">    None of the directors or substantial shareholders of the Company or persons connected with them has any interest,</t>
  </si>
  <si>
    <t xml:space="preserve">          RM2.62 million. As a result of this acquisition, QLF's equity interest in TLT will be increased from 68.77% to 78.11%.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</si>
</sst>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mmmm\-yy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.0_);\(#,##0.0\)"/>
    <numFmt numFmtId="180" formatCode="#,##0.000_);\(#,##0.000\)"/>
    <numFmt numFmtId="181" formatCode="#,##0.0000_);\(#,##0.0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</numFmts>
  <fonts count="23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5" fillId="0" borderId="12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3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4" fontId="4" fillId="0" borderId="7" xfId="15" applyNumberFormat="1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4" fillId="0" borderId="4" xfId="0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  <xf numFmtId="172" fontId="4" fillId="0" borderId="9" xfId="15" applyNumberFormat="1" applyFont="1" applyBorder="1" applyAlignment="1">
      <alignment horizontal="center"/>
    </xf>
    <xf numFmtId="172" fontId="4" fillId="0" borderId="10" xfId="15" applyNumberFormat="1" applyFont="1" applyBorder="1" applyAlignment="1">
      <alignment horizontal="center"/>
    </xf>
    <xf numFmtId="172" fontId="4" fillId="0" borderId="13" xfId="15" applyNumberFormat="1" applyFont="1" applyBorder="1" applyAlignment="1">
      <alignment horizontal="center"/>
    </xf>
    <xf numFmtId="172" fontId="4" fillId="0" borderId="11" xfId="15" applyNumberFormat="1" applyFont="1" applyBorder="1" applyAlignment="1">
      <alignment horizontal="center"/>
    </xf>
    <xf numFmtId="172" fontId="4" fillId="0" borderId="6" xfId="15" applyNumberFormat="1" applyFont="1" applyBorder="1" applyAlignment="1">
      <alignment horizontal="center"/>
    </xf>
    <xf numFmtId="172" fontId="4" fillId="0" borderId="12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1" fontId="20" fillId="0" borderId="0" xfId="15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20" fillId="0" borderId="0" xfId="15" applyNumberFormat="1" applyFont="1" applyAlignment="1">
      <alignment/>
    </xf>
    <xf numFmtId="186" fontId="0" fillId="0" borderId="0" xfId="15" applyNumberFormat="1" applyAlignment="1">
      <alignment horizontal="center"/>
    </xf>
    <xf numFmtId="186" fontId="20" fillId="0" borderId="0" xfId="15" applyNumberFormat="1" applyFont="1" applyAlignment="1">
      <alignment horizontal="center"/>
    </xf>
    <xf numFmtId="171" fontId="20" fillId="0" borderId="0" xfId="15" applyFont="1" applyAlignment="1">
      <alignment/>
    </xf>
    <xf numFmtId="186" fontId="0" fillId="0" borderId="0" xfId="0" applyNumberFormat="1" applyAlignment="1">
      <alignment/>
    </xf>
    <xf numFmtId="186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L%20Resources%20Bhd-1.7.2000%20to%2030.9.2000-QTRLY%20CONSOLID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"/>
      <sheetName val="ETB"/>
      <sheetName val="Balance sheet"/>
      <sheetName val="MBB"/>
      <sheetName val="Con PL"/>
      <sheetName val="QLresources-CBS"/>
      <sheetName val="PL-Company"/>
      <sheetName val="Shareholders"/>
      <sheetName val="Investment"/>
      <sheetName val="Detailed listing exp"/>
      <sheetName val="Listing expenses"/>
    </sheetNames>
    <sheetDataSet>
      <sheetData sheetId="4">
        <row r="21">
          <cell r="H21">
            <v>12008888.23576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75" zoomScaleNormal="75" zoomScaleSheetLayoutView="75" workbookViewId="0" topLeftCell="A1">
      <pane xSplit="2" ySplit="4" topLeftCell="C1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0" sqref="A120:G122"/>
    </sheetView>
  </sheetViews>
  <sheetFormatPr defaultColWidth="9.140625" defaultRowHeight="15"/>
  <cols>
    <col min="1" max="1" width="6.7109375" style="0" customWidth="1"/>
    <col min="2" max="2" width="33.7109375" style="0" customWidth="1"/>
    <col min="3" max="3" width="14.00390625" style="0" customWidth="1"/>
    <col min="4" max="4" width="10.7109375" style="0" customWidth="1"/>
    <col min="5" max="5" width="16.7109375" style="0" customWidth="1"/>
    <col min="6" max="6" width="17.71093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74" t="s">
        <v>90</v>
      </c>
    </row>
    <row r="2" ht="15">
      <c r="A2" s="87" t="s">
        <v>0</v>
      </c>
    </row>
    <row r="3" ht="15.75">
      <c r="A3" s="64" t="s">
        <v>145</v>
      </c>
    </row>
    <row r="4" ht="15">
      <c r="D4" s="63"/>
    </row>
    <row r="5" spans="1:2" ht="15">
      <c r="A5" s="93">
        <v>1</v>
      </c>
      <c r="B5" s="86" t="s">
        <v>109</v>
      </c>
    </row>
    <row r="6" ht="15" customHeight="1">
      <c r="B6" s="77" t="s">
        <v>150</v>
      </c>
    </row>
    <row r="7" ht="15">
      <c r="B7" t="s">
        <v>151</v>
      </c>
    </row>
    <row r="9" spans="1:2" ht="15">
      <c r="A9" s="93">
        <v>2</v>
      </c>
      <c r="B9" s="88" t="s">
        <v>25</v>
      </c>
    </row>
    <row r="10" ht="15">
      <c r="B10" s="77" t="s">
        <v>165</v>
      </c>
    </row>
    <row r="11" ht="15">
      <c r="B11" s="89"/>
    </row>
    <row r="12" spans="1:2" ht="15">
      <c r="A12" s="93">
        <v>3</v>
      </c>
      <c r="B12" s="88" t="s">
        <v>110</v>
      </c>
    </row>
    <row r="13" ht="15">
      <c r="B13" s="77" t="s">
        <v>102</v>
      </c>
    </row>
    <row r="15" spans="1:5" ht="15">
      <c r="A15" s="93">
        <v>4</v>
      </c>
      <c r="B15" s="86" t="s">
        <v>33</v>
      </c>
      <c r="C15" t="s">
        <v>123</v>
      </c>
      <c r="E15" t="s">
        <v>124</v>
      </c>
    </row>
    <row r="16" spans="2:6" ht="15">
      <c r="B16" s="82"/>
      <c r="C16" s="83" t="s">
        <v>142</v>
      </c>
      <c r="D16" s="83" t="s">
        <v>143</v>
      </c>
      <c r="E16" s="83" t="s">
        <v>142</v>
      </c>
      <c r="F16" s="83" t="s">
        <v>143</v>
      </c>
    </row>
    <row r="17" spans="2:6" ht="15">
      <c r="B17" s="82"/>
      <c r="C17" s="83" t="s">
        <v>91</v>
      </c>
      <c r="D17" s="83" t="s">
        <v>91</v>
      </c>
      <c r="E17" s="83" t="s">
        <v>91</v>
      </c>
      <c r="F17" s="83" t="s">
        <v>91</v>
      </c>
    </row>
    <row r="18" ht="15">
      <c r="B18" t="s">
        <v>92</v>
      </c>
    </row>
    <row r="19" spans="2:6" ht="15">
      <c r="B19" t="s">
        <v>93</v>
      </c>
      <c r="C19" s="94">
        <v>611</v>
      </c>
      <c r="D19" s="96" t="s">
        <v>49</v>
      </c>
      <c r="E19" s="94">
        <v>1439</v>
      </c>
      <c r="F19" s="96" t="s">
        <v>49</v>
      </c>
    </row>
    <row r="20" spans="2:6" ht="17.25">
      <c r="B20" t="s">
        <v>94</v>
      </c>
      <c r="C20" s="90">
        <v>0</v>
      </c>
      <c r="D20" s="97" t="s">
        <v>49</v>
      </c>
      <c r="E20" s="98">
        <v>0</v>
      </c>
      <c r="F20" s="97" t="s">
        <v>49</v>
      </c>
    </row>
    <row r="21" spans="3:6" ht="15">
      <c r="C21" s="94">
        <f>SUM(C19:C20)</f>
        <v>611</v>
      </c>
      <c r="D21" s="96" t="s">
        <v>49</v>
      </c>
      <c r="E21" s="94">
        <f>SUM(E19:E20)</f>
        <v>1439</v>
      </c>
      <c r="F21" s="96" t="s">
        <v>49</v>
      </c>
    </row>
    <row r="22" spans="2:6" ht="17.25">
      <c r="B22" t="s">
        <v>95</v>
      </c>
      <c r="C22" s="95">
        <v>769</v>
      </c>
      <c r="D22" s="97" t="s">
        <v>49</v>
      </c>
      <c r="E22" s="95">
        <v>1169</v>
      </c>
      <c r="F22" s="97" t="s">
        <v>49</v>
      </c>
    </row>
    <row r="23" spans="3:6" ht="17.25">
      <c r="C23" s="95">
        <f>SUM(C21:C22)</f>
        <v>1380</v>
      </c>
      <c r="D23" s="97" t="s">
        <v>49</v>
      </c>
      <c r="E23" s="95">
        <f>SUM(E21:E22)</f>
        <v>2608</v>
      </c>
      <c r="F23" s="97" t="s">
        <v>49</v>
      </c>
    </row>
    <row r="25" spans="1:2" ht="15">
      <c r="A25" s="93">
        <v>5</v>
      </c>
      <c r="B25" s="88" t="s">
        <v>111</v>
      </c>
    </row>
    <row r="26" ht="15">
      <c r="B26" s="77" t="s">
        <v>164</v>
      </c>
    </row>
    <row r="28" spans="1:2" ht="15">
      <c r="A28" s="93">
        <v>6</v>
      </c>
      <c r="B28" s="88" t="s">
        <v>112</v>
      </c>
    </row>
    <row r="29" ht="15">
      <c r="B29" s="77" t="s">
        <v>163</v>
      </c>
    </row>
    <row r="31" spans="1:2" ht="15">
      <c r="A31" s="93">
        <v>7</v>
      </c>
      <c r="B31" s="88" t="s">
        <v>113</v>
      </c>
    </row>
    <row r="32" ht="15">
      <c r="B32" s="77" t="s">
        <v>103</v>
      </c>
    </row>
    <row r="34" spans="1:2" ht="15">
      <c r="A34" s="93">
        <v>8</v>
      </c>
      <c r="B34" s="88" t="s">
        <v>114</v>
      </c>
    </row>
    <row r="35" ht="15">
      <c r="B35" s="77" t="s">
        <v>152</v>
      </c>
    </row>
    <row r="36" ht="15">
      <c r="B36" s="77" t="s">
        <v>153</v>
      </c>
    </row>
    <row r="37" ht="15">
      <c r="B37" s="77"/>
    </row>
    <row r="38" ht="15">
      <c r="B38" s="77" t="s">
        <v>154</v>
      </c>
    </row>
    <row r="39" ht="15">
      <c r="B39" s="77" t="s">
        <v>171</v>
      </c>
    </row>
    <row r="40" ht="15">
      <c r="B40" s="77"/>
    </row>
    <row r="41" ht="15">
      <c r="B41" s="77" t="s">
        <v>169</v>
      </c>
    </row>
    <row r="42" ht="15">
      <c r="B42" s="77" t="s">
        <v>155</v>
      </c>
    </row>
    <row r="43" ht="15">
      <c r="B43" s="77"/>
    </row>
    <row r="44" ht="15">
      <c r="B44" s="77" t="s">
        <v>170</v>
      </c>
    </row>
    <row r="45" ht="15">
      <c r="B45" s="77" t="s">
        <v>166</v>
      </c>
    </row>
    <row r="46" ht="15">
      <c r="B46" s="77"/>
    </row>
    <row r="47" ht="15">
      <c r="B47" s="77" t="s">
        <v>167</v>
      </c>
    </row>
    <row r="48" ht="15">
      <c r="B48" s="77" t="s">
        <v>168</v>
      </c>
    </row>
    <row r="49" ht="15">
      <c r="B49" s="77"/>
    </row>
    <row r="50" ht="15">
      <c r="B50" s="77"/>
    </row>
    <row r="51" spans="1:2" ht="15">
      <c r="A51" s="93">
        <v>9</v>
      </c>
      <c r="B51" s="88" t="s">
        <v>115</v>
      </c>
    </row>
    <row r="52" ht="15">
      <c r="B52" s="77" t="s">
        <v>104</v>
      </c>
    </row>
    <row r="53" ht="15">
      <c r="B53" s="77"/>
    </row>
    <row r="54" spans="1:2" ht="15">
      <c r="A54" s="93">
        <v>10</v>
      </c>
      <c r="B54" s="88" t="s">
        <v>116</v>
      </c>
    </row>
    <row r="55" ht="15">
      <c r="B55" s="77" t="s">
        <v>162</v>
      </c>
    </row>
    <row r="57" spans="1:2" ht="15">
      <c r="A57" s="93">
        <v>11</v>
      </c>
      <c r="B57" s="88" t="s">
        <v>117</v>
      </c>
    </row>
    <row r="58" ht="15">
      <c r="B58" s="77" t="s">
        <v>130</v>
      </c>
    </row>
    <row r="59" ht="15">
      <c r="B59" s="77" t="s">
        <v>129</v>
      </c>
    </row>
    <row r="60" ht="15">
      <c r="B60" s="77"/>
    </row>
    <row r="61" ht="15">
      <c r="B61" s="77"/>
    </row>
    <row r="62" ht="15">
      <c r="B62" s="77"/>
    </row>
    <row r="63" ht="15">
      <c r="B63" s="77"/>
    </row>
    <row r="64" ht="15">
      <c r="B64" s="77"/>
    </row>
    <row r="65" ht="15">
      <c r="B65" s="77"/>
    </row>
    <row r="66" ht="15">
      <c r="B66" s="77"/>
    </row>
    <row r="67" ht="15">
      <c r="B67" s="77"/>
    </row>
    <row r="68" ht="15">
      <c r="B68" s="77"/>
    </row>
    <row r="69" ht="15">
      <c r="B69" s="77"/>
    </row>
    <row r="70" ht="15">
      <c r="B70" s="77"/>
    </row>
    <row r="71" spans="1:2" ht="15">
      <c r="A71" s="93">
        <v>12</v>
      </c>
      <c r="B71" s="89" t="s">
        <v>118</v>
      </c>
    </row>
    <row r="72" spans="5:6" ht="15">
      <c r="E72" s="63" t="s">
        <v>96</v>
      </c>
      <c r="F72" s="63" t="s">
        <v>96</v>
      </c>
    </row>
    <row r="73" spans="2:6" ht="15">
      <c r="B73" s="91" t="s">
        <v>139</v>
      </c>
      <c r="C73" t="s">
        <v>97</v>
      </c>
      <c r="E73" s="94">
        <v>6351</v>
      </c>
      <c r="F73" s="99"/>
    </row>
    <row r="74" spans="3:6" ht="17.25">
      <c r="C74" t="s">
        <v>98</v>
      </c>
      <c r="E74" s="95">
        <v>0</v>
      </c>
      <c r="F74" s="99"/>
    </row>
    <row r="75" spans="5:6" ht="15">
      <c r="E75" s="99"/>
      <c r="F75" s="100">
        <f>SUM(E73:E74)</f>
        <v>6351</v>
      </c>
    </row>
    <row r="76" spans="2:6" ht="15">
      <c r="B76" s="91" t="s">
        <v>140</v>
      </c>
      <c r="C76" s="75" t="s">
        <v>97</v>
      </c>
      <c r="E76" s="94">
        <v>0</v>
      </c>
      <c r="F76" s="99"/>
    </row>
    <row r="77" spans="3:6" ht="17.25">
      <c r="C77" s="75" t="s">
        <v>98</v>
      </c>
      <c r="E77" s="95">
        <v>76797</v>
      </c>
      <c r="F77" s="99"/>
    </row>
    <row r="78" spans="5:6" ht="15">
      <c r="E78" s="99"/>
      <c r="F78" s="100">
        <f>SUM(E77)</f>
        <v>76797</v>
      </c>
    </row>
    <row r="79" spans="2:6" ht="15">
      <c r="B79" s="92" t="s">
        <v>146</v>
      </c>
      <c r="C79" s="75" t="s">
        <v>97</v>
      </c>
      <c r="E79" s="100">
        <v>2639</v>
      </c>
      <c r="F79" s="99"/>
    </row>
    <row r="80" spans="2:6" ht="17.25">
      <c r="B80" s="92" t="s">
        <v>147</v>
      </c>
      <c r="C80" s="75" t="s">
        <v>97</v>
      </c>
      <c r="E80" s="95">
        <v>14496</v>
      </c>
      <c r="F80" s="99"/>
    </row>
    <row r="81" spans="5:6" ht="17.25">
      <c r="E81" s="99"/>
      <c r="F81" s="95">
        <f>SUM(E79:E80)</f>
        <v>17135</v>
      </c>
    </row>
    <row r="82" spans="2:6" ht="17.25">
      <c r="B82" t="s">
        <v>99</v>
      </c>
      <c r="E82" s="99"/>
      <c r="F82" s="95">
        <f>SUM(F75+F78+F81)</f>
        <v>100283</v>
      </c>
    </row>
    <row r="85" spans="1:2" ht="15">
      <c r="A85" s="93">
        <v>13</v>
      </c>
      <c r="B85" s="88" t="s">
        <v>119</v>
      </c>
    </row>
    <row r="86" ht="15">
      <c r="B86" s="77" t="s">
        <v>159</v>
      </c>
    </row>
    <row r="88" spans="1:2" ht="15">
      <c r="A88" s="93">
        <v>14</v>
      </c>
      <c r="B88" s="88" t="s">
        <v>120</v>
      </c>
    </row>
    <row r="89" ht="15">
      <c r="B89" s="77" t="s">
        <v>160</v>
      </c>
    </row>
    <row r="91" spans="1:2" ht="15">
      <c r="A91" s="93">
        <v>15</v>
      </c>
      <c r="B91" s="88" t="s">
        <v>121</v>
      </c>
    </row>
    <row r="92" ht="15">
      <c r="B92" s="77" t="s">
        <v>161</v>
      </c>
    </row>
    <row r="94" spans="1:2" ht="15">
      <c r="A94" s="93">
        <v>16</v>
      </c>
      <c r="B94" s="89" t="s">
        <v>122</v>
      </c>
    </row>
    <row r="96" spans="2:6" ht="15">
      <c r="B96" t="s">
        <v>158</v>
      </c>
      <c r="D96" s="63" t="s">
        <v>15</v>
      </c>
      <c r="E96" s="63" t="s">
        <v>100</v>
      </c>
      <c r="F96" s="63" t="s">
        <v>101</v>
      </c>
    </row>
    <row r="97" spans="4:6" ht="15">
      <c r="D97" s="63" t="s">
        <v>13</v>
      </c>
      <c r="E97" s="63" t="s">
        <v>13</v>
      </c>
      <c r="F97" s="63" t="s">
        <v>13</v>
      </c>
    </row>
    <row r="98" spans="2:6" ht="15">
      <c r="B98" t="s">
        <v>131</v>
      </c>
      <c r="D98" s="94">
        <v>27043</v>
      </c>
      <c r="E98" s="94">
        <v>3503</v>
      </c>
      <c r="F98" s="94">
        <v>48915</v>
      </c>
    </row>
    <row r="99" spans="2:6" ht="15">
      <c r="B99" t="s">
        <v>132</v>
      </c>
      <c r="D99" s="94">
        <v>152549</v>
      </c>
      <c r="E99" s="94">
        <v>4654</v>
      </c>
      <c r="F99" s="94">
        <v>99349</v>
      </c>
    </row>
    <row r="100" spans="2:6" ht="17.25">
      <c r="B100" t="s">
        <v>133</v>
      </c>
      <c r="D100" s="95">
        <v>43344</v>
      </c>
      <c r="E100" s="95">
        <v>3852</v>
      </c>
      <c r="F100" s="95">
        <v>78056</v>
      </c>
    </row>
    <row r="101" spans="2:6" ht="17.25">
      <c r="B101" t="s">
        <v>134</v>
      </c>
      <c r="D101" s="95">
        <f>SUM(D98:D100)</f>
        <v>222936</v>
      </c>
      <c r="E101" s="95">
        <f>SUM(E98:E100)</f>
        <v>12009</v>
      </c>
      <c r="F101" s="95">
        <f>SUM(F98:F100)</f>
        <v>226320</v>
      </c>
    </row>
    <row r="104" spans="1:2" ht="15">
      <c r="A104" s="93">
        <v>17</v>
      </c>
      <c r="B104" s="88" t="s">
        <v>125</v>
      </c>
    </row>
    <row r="105" ht="15">
      <c r="B105" s="78" t="s">
        <v>135</v>
      </c>
    </row>
    <row r="106" ht="15">
      <c r="B106" t="s">
        <v>136</v>
      </c>
    </row>
    <row r="108" spans="1:2" ht="15">
      <c r="A108" s="93">
        <v>18</v>
      </c>
      <c r="B108" s="88" t="s">
        <v>126</v>
      </c>
    </row>
    <row r="109" ht="15">
      <c r="B109" s="78" t="s">
        <v>148</v>
      </c>
    </row>
    <row r="110" ht="15">
      <c r="B110" s="78" t="s">
        <v>137</v>
      </c>
    </row>
    <row r="112" spans="1:2" ht="15">
      <c r="A112" s="93">
        <v>19</v>
      </c>
      <c r="B112" s="86" t="s">
        <v>127</v>
      </c>
    </row>
    <row r="113" ht="15">
      <c r="B113" s="81" t="s">
        <v>156</v>
      </c>
    </row>
    <row r="114" ht="15">
      <c r="B114" s="81" t="s">
        <v>157</v>
      </c>
    </row>
    <row r="115" ht="15">
      <c r="B115" s="77"/>
    </row>
    <row r="116" ht="15">
      <c r="B116" s="76"/>
    </row>
    <row r="117" spans="1:2" ht="15">
      <c r="A117" s="93">
        <v>20</v>
      </c>
      <c r="B117" s="88" t="s">
        <v>128</v>
      </c>
    </row>
    <row r="118" ht="15">
      <c r="B118" s="77" t="s">
        <v>138</v>
      </c>
    </row>
    <row r="120" spans="1:2" ht="15">
      <c r="A120" s="93"/>
      <c r="B120" s="86"/>
    </row>
    <row r="121" ht="15">
      <c r="B121" s="77"/>
    </row>
    <row r="122" ht="15">
      <c r="B122" s="77"/>
    </row>
    <row r="125" ht="15">
      <c r="B125" s="84"/>
    </row>
    <row r="126" spans="2:6" ht="15">
      <c r="B126" s="78" t="s">
        <v>107</v>
      </c>
      <c r="E126" s="85"/>
      <c r="F126" s="78" t="s">
        <v>105</v>
      </c>
    </row>
    <row r="127" spans="2:6" ht="15">
      <c r="B127" s="101" t="s">
        <v>149</v>
      </c>
      <c r="F127" s="80" t="s">
        <v>106</v>
      </c>
    </row>
    <row r="129" ht="15">
      <c r="F129" s="79" t="s">
        <v>108</v>
      </c>
    </row>
  </sheetData>
  <sheetProtection password="DF0A" sheet="1" objects="1" scenarios="1"/>
  <printOptions/>
  <pageMargins left="0.75" right="0.75" top="1" bottom="1" header="0.5" footer="0.5"/>
  <pageSetup blackAndWhite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84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144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02" t="s">
        <v>4</v>
      </c>
      <c r="G8" s="103"/>
      <c r="H8" s="104"/>
      <c r="J8" s="102" t="s">
        <v>5</v>
      </c>
      <c r="K8" s="103"/>
      <c r="L8" s="104"/>
    </row>
    <row r="9" spans="1:12" s="11" customFormat="1" ht="12">
      <c r="A9" s="9"/>
      <c r="B9" s="10"/>
      <c r="F9" s="12" t="s">
        <v>6</v>
      </c>
      <c r="G9" s="13"/>
      <c r="H9" s="15" t="s">
        <v>54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13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12" t="s">
        <v>141</v>
      </c>
      <c r="G11" s="13"/>
      <c r="H11" s="15" t="s">
        <v>141</v>
      </c>
      <c r="J11" s="12" t="s">
        <v>11</v>
      </c>
      <c r="K11" s="13"/>
      <c r="L11" s="15" t="s">
        <v>12</v>
      </c>
    </row>
    <row r="12" spans="1:12" s="11" customFormat="1" ht="12">
      <c r="A12" s="10"/>
      <c r="B12" s="10"/>
      <c r="F12" s="16" t="s">
        <v>142</v>
      </c>
      <c r="G12" s="13"/>
      <c r="H12" s="15" t="s">
        <v>143</v>
      </c>
      <c r="J12" s="16" t="s">
        <v>142</v>
      </c>
      <c r="K12" s="13"/>
      <c r="L12" s="17" t="s">
        <v>143</v>
      </c>
    </row>
    <row r="13" spans="1:12" s="11" customFormat="1" ht="12">
      <c r="A13" s="10"/>
      <c r="B13" s="10"/>
      <c r="F13" s="18" t="s">
        <v>13</v>
      </c>
      <c r="G13" s="19"/>
      <c r="H13" s="20" t="s">
        <v>13</v>
      </c>
      <c r="J13" s="18" t="s">
        <v>13</v>
      </c>
      <c r="K13" s="19"/>
      <c r="L13" s="20" t="s">
        <v>13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14</v>
      </c>
      <c r="D15" s="4" t="s">
        <v>15</v>
      </c>
      <c r="F15" s="23">
        <v>116623</v>
      </c>
      <c r="H15" s="24" t="s">
        <v>49</v>
      </c>
      <c r="J15" s="23">
        <v>222936</v>
      </c>
      <c r="L15" s="23" t="s">
        <v>16</v>
      </c>
    </row>
    <row r="16" spans="1:12" s="4" customFormat="1" ht="18" customHeight="1">
      <c r="A16" s="7"/>
      <c r="B16" s="7" t="s">
        <v>17</v>
      </c>
      <c r="D16" s="4" t="s">
        <v>18</v>
      </c>
      <c r="F16" s="23">
        <v>0</v>
      </c>
      <c r="H16" s="25" t="s">
        <v>49</v>
      </c>
      <c r="J16" s="23">
        <v>0</v>
      </c>
      <c r="L16" s="25" t="s">
        <v>16</v>
      </c>
    </row>
    <row r="17" spans="1:12" s="4" customFormat="1" ht="18" customHeight="1">
      <c r="A17" s="7"/>
      <c r="B17" s="7" t="s">
        <v>19</v>
      </c>
      <c r="D17" s="4" t="s">
        <v>20</v>
      </c>
      <c r="F17" s="23">
        <v>147</v>
      </c>
      <c r="H17" s="25" t="s">
        <v>49</v>
      </c>
      <c r="J17" s="23">
        <v>229</v>
      </c>
      <c r="L17" s="25" t="s">
        <v>16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9" customHeight="1">
      <c r="A19" s="28">
        <v>2</v>
      </c>
      <c r="B19" s="28" t="s">
        <v>14</v>
      </c>
      <c r="D19" s="105" t="s">
        <v>21</v>
      </c>
      <c r="E19" s="105"/>
      <c r="F19" s="30">
        <f>SUM(F24+F22+F21+F20)</f>
        <v>9393</v>
      </c>
      <c r="G19" s="4"/>
      <c r="H19" s="7" t="s">
        <v>16</v>
      </c>
      <c r="I19" s="4"/>
      <c r="J19" s="30">
        <f>SUM(J24+J22+J21+J20)</f>
        <v>18062.88823576</v>
      </c>
      <c r="K19" s="4"/>
      <c r="L19" s="30" t="s">
        <v>16</v>
      </c>
    </row>
    <row r="20" spans="1:12" s="4" customFormat="1" ht="15.75" customHeight="1">
      <c r="A20" s="7"/>
      <c r="B20" s="7" t="s">
        <v>17</v>
      </c>
      <c r="D20" s="4" t="s">
        <v>22</v>
      </c>
      <c r="F20" s="30">
        <v>977</v>
      </c>
      <c r="H20" s="7" t="s">
        <v>16</v>
      </c>
      <c r="J20" s="30">
        <v>2183</v>
      </c>
      <c r="L20" s="7" t="s">
        <v>16</v>
      </c>
    </row>
    <row r="21" spans="1:12" s="4" customFormat="1" ht="15.75" customHeight="1">
      <c r="A21" s="7"/>
      <c r="B21" s="7" t="s">
        <v>19</v>
      </c>
      <c r="D21" s="4" t="s">
        <v>23</v>
      </c>
      <c r="F21" s="30">
        <v>2061</v>
      </c>
      <c r="H21" s="7" t="s">
        <v>16</v>
      </c>
      <c r="J21" s="30">
        <v>3871</v>
      </c>
      <c r="L21" s="30" t="s">
        <v>16</v>
      </c>
    </row>
    <row r="22" spans="1:12" s="32" customFormat="1" ht="15.75" customHeight="1">
      <c r="A22" s="31"/>
      <c r="B22" s="31" t="s">
        <v>24</v>
      </c>
      <c r="D22" s="32" t="s">
        <v>25</v>
      </c>
      <c r="F22" s="33">
        <v>0</v>
      </c>
      <c r="H22" s="34" t="s">
        <v>16</v>
      </c>
      <c r="J22" s="33">
        <v>0</v>
      </c>
      <c r="L22" s="34" t="s">
        <v>16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9" customHeight="1">
      <c r="A24" s="7"/>
      <c r="B24" s="28" t="s">
        <v>26</v>
      </c>
      <c r="D24" s="105" t="s">
        <v>27</v>
      </c>
      <c r="E24" s="105"/>
      <c r="F24" s="30">
        <f>SUM(F27+F25)</f>
        <v>6355</v>
      </c>
      <c r="H24" s="7" t="s">
        <v>16</v>
      </c>
      <c r="J24" s="30">
        <f>SUM(J27+J25)</f>
        <v>12008.88823576</v>
      </c>
      <c r="L24" s="30" t="s">
        <v>16</v>
      </c>
    </row>
    <row r="25" spans="1:12" s="4" customFormat="1" ht="26.25" customHeight="1">
      <c r="A25" s="7"/>
      <c r="B25" s="28" t="s">
        <v>28</v>
      </c>
      <c r="D25" s="105" t="s">
        <v>29</v>
      </c>
      <c r="E25" s="105"/>
      <c r="F25" s="23">
        <v>0</v>
      </c>
      <c r="H25" s="24" t="s">
        <v>16</v>
      </c>
      <c r="J25" s="23">
        <v>0</v>
      </c>
      <c r="L25" s="23" t="s">
        <v>16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30</v>
      </c>
      <c r="D27" s="107" t="s">
        <v>31</v>
      </c>
      <c r="E27" s="107"/>
      <c r="F27" s="30">
        <v>6355</v>
      </c>
      <c r="G27" s="4"/>
      <c r="H27" s="7" t="s">
        <v>16</v>
      </c>
      <c r="I27" s="4"/>
      <c r="J27" s="30">
        <f>SUM('[1]Con PL'!$H$21)/1000</f>
        <v>12008.88823576</v>
      </c>
      <c r="K27" s="4"/>
      <c r="L27" s="30" t="s">
        <v>16</v>
      </c>
    </row>
    <row r="28" spans="1:12" s="4" customFormat="1" ht="18" customHeight="1">
      <c r="A28" s="7"/>
      <c r="B28" s="7" t="s">
        <v>32</v>
      </c>
      <c r="D28" s="4" t="s">
        <v>33</v>
      </c>
      <c r="F28" s="23">
        <v>-1380</v>
      </c>
      <c r="H28" s="24" t="s">
        <v>16</v>
      </c>
      <c r="J28" s="23">
        <v>-2608</v>
      </c>
      <c r="L28" s="23" t="s">
        <v>16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6.25" customHeight="1">
      <c r="A30" s="31"/>
      <c r="B30" s="28" t="s">
        <v>34</v>
      </c>
      <c r="D30" s="28" t="s">
        <v>34</v>
      </c>
      <c r="E30" s="29" t="s">
        <v>35</v>
      </c>
      <c r="F30" s="30">
        <f>SUM(F27+F28)</f>
        <v>4975</v>
      </c>
      <c r="G30" s="4"/>
      <c r="H30" s="7" t="s">
        <v>16</v>
      </c>
      <c r="I30" s="4"/>
      <c r="J30" s="30">
        <f>SUM(J27+J28)</f>
        <v>9400.88823576</v>
      </c>
      <c r="K30" s="4"/>
      <c r="L30" s="30" t="s">
        <v>16</v>
      </c>
    </row>
    <row r="31" spans="1:12" s="4" customFormat="1" ht="18.75" customHeight="1">
      <c r="A31" s="7"/>
      <c r="B31" s="7"/>
      <c r="D31" s="4" t="s">
        <v>36</v>
      </c>
      <c r="E31" s="4" t="s">
        <v>37</v>
      </c>
      <c r="F31" s="23">
        <v>-1061</v>
      </c>
      <c r="H31" s="24" t="s">
        <v>16</v>
      </c>
      <c r="J31" s="65">
        <v>-2045</v>
      </c>
      <c r="L31" s="24" t="s">
        <v>16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4.75" customHeight="1">
      <c r="A33" s="31"/>
      <c r="B33" s="28" t="s">
        <v>38</v>
      </c>
      <c r="D33" s="108" t="s">
        <v>39</v>
      </c>
      <c r="E33" s="108"/>
      <c r="F33" s="23">
        <f>SUM(F30+F31)</f>
        <v>3914</v>
      </c>
      <c r="G33" s="4"/>
      <c r="H33" s="24" t="s">
        <v>16</v>
      </c>
      <c r="I33" s="37"/>
      <c r="J33" s="23">
        <f>SUM(J30+J31)</f>
        <v>7355.88823576</v>
      </c>
      <c r="K33" s="4"/>
      <c r="L33" s="23" t="s">
        <v>16</v>
      </c>
    </row>
    <row r="34" spans="1:12" s="4" customFormat="1" ht="15.75" customHeight="1">
      <c r="A34" s="7"/>
      <c r="B34" s="7" t="s">
        <v>40</v>
      </c>
      <c r="D34" s="38" t="s">
        <v>34</v>
      </c>
      <c r="E34" s="4" t="s">
        <v>41</v>
      </c>
      <c r="F34" s="30">
        <v>0</v>
      </c>
      <c r="H34" s="7" t="s">
        <v>16</v>
      </c>
      <c r="J34" s="30">
        <v>0</v>
      </c>
      <c r="L34" s="7" t="s">
        <v>16</v>
      </c>
    </row>
    <row r="35" spans="1:12" s="4" customFormat="1" ht="15.75" customHeight="1">
      <c r="A35" s="7"/>
      <c r="B35" s="7"/>
      <c r="D35" s="4" t="s">
        <v>36</v>
      </c>
      <c r="E35" s="4" t="s">
        <v>37</v>
      </c>
      <c r="F35" s="24">
        <v>0</v>
      </c>
      <c r="H35" s="24" t="s">
        <v>16</v>
      </c>
      <c r="J35" s="24">
        <v>0</v>
      </c>
      <c r="L35" s="24" t="s">
        <v>16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7.75" customHeight="1">
      <c r="A37" s="31"/>
      <c r="B37" s="31"/>
      <c r="D37" s="39" t="s">
        <v>42</v>
      </c>
      <c r="E37" s="29" t="s">
        <v>43</v>
      </c>
      <c r="F37" s="23">
        <v>0</v>
      </c>
      <c r="G37" s="4"/>
      <c r="H37" s="24" t="s">
        <v>16</v>
      </c>
      <c r="J37" s="23">
        <v>0</v>
      </c>
      <c r="L37" s="24" t="s">
        <v>16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42.75" customHeight="1" thickBot="1">
      <c r="A39" s="7"/>
      <c r="B39" s="28" t="s">
        <v>44</v>
      </c>
      <c r="D39" s="105" t="s">
        <v>45</v>
      </c>
      <c r="E39" s="106"/>
      <c r="F39" s="41">
        <f>SUM(F33+F37)</f>
        <v>3914</v>
      </c>
      <c r="H39" s="42" t="s">
        <v>16</v>
      </c>
      <c r="J39" s="41">
        <f>SUM(J33+J37)</f>
        <v>7355.88823576</v>
      </c>
      <c r="L39" s="41" t="s">
        <v>16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42" customHeight="1">
      <c r="A41" s="28">
        <v>3</v>
      </c>
      <c r="B41" s="28" t="s">
        <v>14</v>
      </c>
      <c r="D41" s="105" t="s">
        <v>46</v>
      </c>
      <c r="E41" s="106"/>
      <c r="F41" s="30"/>
      <c r="H41" s="7" t="s">
        <v>47</v>
      </c>
      <c r="J41" s="30"/>
      <c r="L41" s="7" t="s">
        <v>47</v>
      </c>
    </row>
    <row r="42" spans="1:12" s="32" customFormat="1" ht="25.5" customHeight="1" thickBot="1">
      <c r="A42" s="31"/>
      <c r="B42" s="31"/>
      <c r="D42" s="28" t="s">
        <v>34</v>
      </c>
      <c r="E42" s="29" t="s">
        <v>89</v>
      </c>
      <c r="F42" s="59">
        <f>F39/40000*100</f>
        <v>9.785</v>
      </c>
      <c r="G42" s="4"/>
      <c r="H42" s="42" t="s">
        <v>16</v>
      </c>
      <c r="I42" s="4"/>
      <c r="J42" s="59">
        <f>J39/40000*100</f>
        <v>18.3897205894</v>
      </c>
      <c r="K42" s="4"/>
      <c r="L42" s="59" t="s">
        <v>16</v>
      </c>
    </row>
    <row r="43" spans="1:12" s="4" customFormat="1" ht="19.5" customHeight="1" thickBot="1" thickTop="1">
      <c r="A43" s="7"/>
      <c r="B43" s="7"/>
      <c r="D43" s="4" t="s">
        <v>36</v>
      </c>
      <c r="E43" s="4" t="s">
        <v>48</v>
      </c>
      <c r="F43" s="43" t="s">
        <v>49</v>
      </c>
      <c r="H43" s="43" t="s">
        <v>49</v>
      </c>
      <c r="J43" s="43" t="s">
        <v>49</v>
      </c>
      <c r="L43" s="43" t="s">
        <v>49</v>
      </c>
    </row>
    <row r="44" spans="1:8" s="8" customFormat="1" ht="13.5" thickTop="1">
      <c r="A44" s="7"/>
      <c r="B44" s="7"/>
      <c r="F44" s="44"/>
      <c r="H44" s="7"/>
    </row>
    <row r="45" spans="1:8" s="8" customFormat="1" ht="12.75">
      <c r="A45" s="7"/>
      <c r="B45" s="7"/>
      <c r="E45" s="45" t="s">
        <v>50</v>
      </c>
      <c r="F45" s="44"/>
      <c r="H45" s="7"/>
    </row>
    <row r="46" spans="1:8" s="8" customFormat="1" ht="12.75">
      <c r="A46" s="7"/>
      <c r="B46" s="7"/>
      <c r="E46" s="8" t="s">
        <v>83</v>
      </c>
      <c r="F46" s="44"/>
      <c r="H46" s="7"/>
    </row>
    <row r="47" spans="5:8" ht="12">
      <c r="E47" s="3" t="s">
        <v>88</v>
      </c>
      <c r="H47" s="2"/>
    </row>
    <row r="48" spans="5:8" ht="12">
      <c r="E48" s="62"/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sheetProtection password="DF0A" sheet="1" objects="1" scenarios="1"/>
  <mergeCells count="9"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B9" sqref="B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84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144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51</v>
      </c>
      <c r="B7" s="7"/>
    </row>
    <row r="8" spans="4:6" ht="12.75">
      <c r="D8" s="46" t="s">
        <v>52</v>
      </c>
      <c r="E8" s="47"/>
      <c r="F8" s="46" t="s">
        <v>52</v>
      </c>
    </row>
    <row r="9" spans="4:6" ht="12.75">
      <c r="D9" s="48" t="s">
        <v>53</v>
      </c>
      <c r="E9" s="47"/>
      <c r="F9" s="48" t="s">
        <v>54</v>
      </c>
    </row>
    <row r="10" spans="4:6" ht="12.75">
      <c r="D10" s="48" t="s">
        <v>6</v>
      </c>
      <c r="E10" s="47"/>
      <c r="F10" s="48" t="s">
        <v>55</v>
      </c>
    </row>
    <row r="11" spans="4:6" ht="12.75">
      <c r="D11" s="48" t="s">
        <v>10</v>
      </c>
      <c r="E11" s="47"/>
      <c r="F11" s="48" t="s">
        <v>10</v>
      </c>
    </row>
    <row r="12" spans="4:6" ht="12.75">
      <c r="D12" s="49" t="s">
        <v>142</v>
      </c>
      <c r="E12" s="47"/>
      <c r="F12" s="49" t="s">
        <v>143</v>
      </c>
    </row>
    <row r="13" spans="4:6" ht="12.75">
      <c r="D13" s="61" t="s">
        <v>13</v>
      </c>
      <c r="F13" s="61" t="s">
        <v>13</v>
      </c>
    </row>
    <row r="15" spans="1:6" ht="12.75">
      <c r="A15" s="7">
        <v>1</v>
      </c>
      <c r="B15" s="8" t="s">
        <v>56</v>
      </c>
      <c r="D15" s="50">
        <v>99833</v>
      </c>
      <c r="E15" s="50"/>
      <c r="F15" s="66" t="s">
        <v>87</v>
      </c>
    </row>
    <row r="16" spans="1:6" ht="12.75">
      <c r="A16" s="7">
        <v>2</v>
      </c>
      <c r="B16" s="8" t="s">
        <v>57</v>
      </c>
      <c r="D16" s="50">
        <v>0</v>
      </c>
      <c r="E16" s="50"/>
      <c r="F16" s="66" t="s">
        <v>87</v>
      </c>
    </row>
    <row r="17" spans="1:6" ht="12.75">
      <c r="A17" s="7">
        <v>3</v>
      </c>
      <c r="B17" s="8" t="s">
        <v>58</v>
      </c>
      <c r="D17" s="50">
        <v>988</v>
      </c>
      <c r="E17" s="50"/>
      <c r="F17" s="66" t="s">
        <v>87</v>
      </c>
    </row>
    <row r="18" spans="1:6" ht="12.75">
      <c r="A18" s="7">
        <v>4</v>
      </c>
      <c r="B18" s="8" t="s">
        <v>59</v>
      </c>
      <c r="D18" s="50">
        <v>238</v>
      </c>
      <c r="E18" s="50"/>
      <c r="F18" s="66" t="s">
        <v>87</v>
      </c>
    </row>
    <row r="19" spans="4:6" ht="12.75">
      <c r="D19" s="50"/>
      <c r="E19" s="50"/>
      <c r="F19" s="50"/>
    </row>
    <row r="20" spans="1:6" ht="12.75">
      <c r="A20" s="7">
        <v>5</v>
      </c>
      <c r="B20" s="8" t="s">
        <v>60</v>
      </c>
      <c r="D20" s="50"/>
      <c r="E20" s="50"/>
      <c r="F20" s="50"/>
    </row>
    <row r="21" spans="2:6" ht="12.75">
      <c r="B21" s="51" t="s">
        <v>61</v>
      </c>
      <c r="D21" s="52">
        <v>42677</v>
      </c>
      <c r="E21" s="50"/>
      <c r="F21" s="67" t="s">
        <v>87</v>
      </c>
    </row>
    <row r="22" spans="2:6" ht="12.75">
      <c r="B22" s="51" t="s">
        <v>62</v>
      </c>
      <c r="D22" s="53">
        <v>58164</v>
      </c>
      <c r="E22" s="50"/>
      <c r="F22" s="68" t="s">
        <v>87</v>
      </c>
    </row>
    <row r="23" spans="2:6" ht="12.75">
      <c r="B23" s="51" t="s">
        <v>63</v>
      </c>
      <c r="D23" s="53">
        <v>19726</v>
      </c>
      <c r="E23" s="50"/>
      <c r="F23" s="68" t="s">
        <v>87</v>
      </c>
    </row>
    <row r="24" spans="2:6" ht="12.75">
      <c r="B24" s="51" t="s">
        <v>64</v>
      </c>
      <c r="D24" s="53">
        <v>4694</v>
      </c>
      <c r="E24" s="50"/>
      <c r="F24" s="68" t="s">
        <v>87</v>
      </c>
    </row>
    <row r="25" spans="4:6" ht="15.75" customHeight="1">
      <c r="D25" s="54">
        <f>SUM(D21:D24)</f>
        <v>125261</v>
      </c>
      <c r="E25" s="50"/>
      <c r="F25" s="70" t="s">
        <v>87</v>
      </c>
    </row>
    <row r="26" spans="1:6" ht="15.75" customHeight="1">
      <c r="A26" s="7">
        <v>6</v>
      </c>
      <c r="B26" s="8" t="s">
        <v>65</v>
      </c>
      <c r="D26" s="53"/>
      <c r="E26" s="50"/>
      <c r="F26" s="53"/>
    </row>
    <row r="27" spans="2:6" ht="12.75">
      <c r="B27" s="51" t="s">
        <v>66</v>
      </c>
      <c r="D27" s="53">
        <v>79436</v>
      </c>
      <c r="E27" s="50"/>
      <c r="F27" s="68" t="s">
        <v>87</v>
      </c>
    </row>
    <row r="28" spans="2:6" ht="12.75">
      <c r="B28" s="51" t="s">
        <v>85</v>
      </c>
      <c r="D28" s="53">
        <v>6351</v>
      </c>
      <c r="E28" s="50"/>
      <c r="F28" s="68" t="s">
        <v>87</v>
      </c>
    </row>
    <row r="29" spans="2:6" ht="12.75">
      <c r="B29" s="51" t="s">
        <v>67</v>
      </c>
      <c r="D29" s="53">
        <v>13348</v>
      </c>
      <c r="E29" s="50"/>
      <c r="F29" s="68" t="s">
        <v>87</v>
      </c>
    </row>
    <row r="30" spans="2:6" ht="12.75">
      <c r="B30" s="51" t="s">
        <v>68</v>
      </c>
      <c r="D30" s="53">
        <v>7193</v>
      </c>
      <c r="E30" s="50"/>
      <c r="F30" s="68" t="s">
        <v>87</v>
      </c>
    </row>
    <row r="31" spans="2:6" ht="12.75">
      <c r="B31" s="51" t="s">
        <v>69</v>
      </c>
      <c r="D31" s="53">
        <v>2689</v>
      </c>
      <c r="E31" s="50"/>
      <c r="F31" s="68" t="s">
        <v>87</v>
      </c>
    </row>
    <row r="32" spans="2:6" ht="12.75">
      <c r="B32" s="51" t="s">
        <v>70</v>
      </c>
      <c r="D32" s="53">
        <v>0</v>
      </c>
      <c r="E32" s="50"/>
      <c r="F32" s="68" t="s">
        <v>87</v>
      </c>
    </row>
    <row r="33" spans="4:6" ht="15.75" customHeight="1">
      <c r="D33" s="54">
        <f>SUM(D27:D32)</f>
        <v>109017</v>
      </c>
      <c r="E33" s="50"/>
      <c r="F33" s="70" t="s">
        <v>87</v>
      </c>
    </row>
    <row r="34" spans="1:6" ht="18.75" customHeight="1">
      <c r="A34" s="7">
        <v>7</v>
      </c>
      <c r="B34" s="8" t="s">
        <v>71</v>
      </c>
      <c r="D34" s="50">
        <f>D25-D33</f>
        <v>16244</v>
      </c>
      <c r="E34" s="50"/>
      <c r="F34" s="71" t="s">
        <v>87</v>
      </c>
    </row>
    <row r="35" spans="4:6" ht="21.75" customHeight="1" thickBot="1">
      <c r="D35" s="55">
        <f>SUM(D34+D15+D16+D17+D18)</f>
        <v>117303</v>
      </c>
      <c r="E35" s="56"/>
      <c r="F35" s="72" t="s">
        <v>87</v>
      </c>
    </row>
    <row r="36" spans="1:2" ht="22.5" customHeight="1" thickTop="1">
      <c r="A36" s="7">
        <v>8</v>
      </c>
      <c r="B36" s="8" t="s">
        <v>72</v>
      </c>
    </row>
    <row r="37" spans="2:6" ht="15" customHeight="1">
      <c r="B37" s="8" t="s">
        <v>73</v>
      </c>
      <c r="D37" s="50">
        <v>40000</v>
      </c>
      <c r="E37" s="50"/>
      <c r="F37" s="66" t="s">
        <v>87</v>
      </c>
    </row>
    <row r="38" spans="2:6" ht="12.75">
      <c r="B38" s="8" t="s">
        <v>74</v>
      </c>
      <c r="D38" s="50"/>
      <c r="E38" s="50"/>
      <c r="F38" s="50"/>
    </row>
    <row r="39" spans="2:6" ht="12.75">
      <c r="B39" s="51" t="s">
        <v>75</v>
      </c>
      <c r="D39" s="52">
        <v>22120</v>
      </c>
      <c r="E39" s="50"/>
      <c r="F39" s="67" t="s">
        <v>87</v>
      </c>
    </row>
    <row r="40" spans="2:6" ht="12.75">
      <c r="B40" s="51" t="s">
        <v>76</v>
      </c>
      <c r="D40" s="53">
        <v>0</v>
      </c>
      <c r="E40" s="50"/>
      <c r="F40" s="68" t="s">
        <v>87</v>
      </c>
    </row>
    <row r="41" spans="2:6" ht="12.75">
      <c r="B41" s="51" t="s">
        <v>77</v>
      </c>
      <c r="D41" s="53">
        <v>0</v>
      </c>
      <c r="E41" s="50"/>
      <c r="F41" s="68" t="s">
        <v>87</v>
      </c>
    </row>
    <row r="42" spans="2:6" ht="12.75">
      <c r="B42" s="51" t="s">
        <v>78</v>
      </c>
      <c r="D42" s="53">
        <v>11483</v>
      </c>
      <c r="E42" s="50"/>
      <c r="F42" s="68" t="s">
        <v>87</v>
      </c>
    </row>
    <row r="43" spans="2:6" ht="12.75">
      <c r="B43" s="51" t="s">
        <v>79</v>
      </c>
      <c r="D43" s="57">
        <v>3260</v>
      </c>
      <c r="E43" s="50"/>
      <c r="F43" s="69" t="s">
        <v>87</v>
      </c>
    </row>
    <row r="44" spans="4:6" ht="16.5" customHeight="1">
      <c r="D44" s="58">
        <f>SUM(D39:D43)</f>
        <v>36863</v>
      </c>
      <c r="E44" s="50"/>
      <c r="F44" s="71" t="s">
        <v>87</v>
      </c>
    </row>
    <row r="45" spans="4:6" ht="18.75" customHeight="1">
      <c r="D45" s="50">
        <f>D37+D44</f>
        <v>76863</v>
      </c>
      <c r="E45" s="50"/>
      <c r="F45" s="66" t="s">
        <v>87</v>
      </c>
    </row>
    <row r="46" spans="1:6" ht="19.5" customHeight="1">
      <c r="A46" s="7">
        <v>9</v>
      </c>
      <c r="B46" s="8" t="s">
        <v>80</v>
      </c>
      <c r="D46" s="50">
        <v>20420</v>
      </c>
      <c r="E46" s="50"/>
      <c r="F46" s="66" t="s">
        <v>87</v>
      </c>
    </row>
    <row r="47" spans="1:6" ht="12.75">
      <c r="A47" s="7">
        <v>10</v>
      </c>
      <c r="B47" s="8" t="s">
        <v>81</v>
      </c>
      <c r="D47" s="50">
        <v>14496</v>
      </c>
      <c r="E47" s="50"/>
      <c r="F47" s="66" t="s">
        <v>87</v>
      </c>
    </row>
    <row r="48" spans="1:6" ht="12.75">
      <c r="A48" s="7">
        <v>11</v>
      </c>
      <c r="B48" s="8" t="s">
        <v>82</v>
      </c>
      <c r="D48" s="50">
        <v>5524</v>
      </c>
      <c r="E48" s="50"/>
      <c r="F48" s="66" t="s">
        <v>87</v>
      </c>
    </row>
    <row r="49" spans="4:6" ht="21.75" customHeight="1" thickBot="1">
      <c r="D49" s="55">
        <f>SUM(D45:D48)</f>
        <v>117303</v>
      </c>
      <c r="E49" s="56"/>
      <c r="F49" s="72" t="s">
        <v>87</v>
      </c>
    </row>
    <row r="50" spans="4:6" ht="13.5" thickTop="1">
      <c r="D50" s="50"/>
      <c r="E50" s="50"/>
      <c r="F50" s="50"/>
    </row>
    <row r="51" spans="1:6" ht="13.5" thickBot="1">
      <c r="A51" s="7">
        <v>12</v>
      </c>
      <c r="B51" s="8" t="s">
        <v>86</v>
      </c>
      <c r="C51" s="45"/>
      <c r="D51" s="60">
        <f>D45/D37</f>
        <v>1.921575</v>
      </c>
      <c r="E51" s="50"/>
      <c r="F51" s="73" t="s">
        <v>87</v>
      </c>
    </row>
    <row r="52" spans="4:6" ht="13.5" thickTop="1">
      <c r="D52" s="50"/>
      <c r="E52" s="50"/>
      <c r="F52" s="50"/>
    </row>
    <row r="53" spans="4:6" ht="12.75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</sheetData>
  <sheetProtection password="DF0A" sheet="1" objects="1" scenarios="1"/>
  <printOptions/>
  <pageMargins left="1.02" right="0.75" top="0.78" bottom="0.5" header="0.5" footer="0.5"/>
  <pageSetup fitToHeight="1" fitToWidth="1"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2000-11-10T04:01:10Z</cp:lastPrinted>
  <dcterms:created xsi:type="dcterms:W3CDTF">1999-09-21T04:40:59Z</dcterms:created>
  <dcterms:modified xsi:type="dcterms:W3CDTF">2000-11-20T08:57:34Z</dcterms:modified>
  <cp:category/>
  <cp:version/>
  <cp:contentType/>
  <cp:contentStatus/>
</cp:coreProperties>
</file>